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05 - Oplocení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05 - Oplocení'!$C$84:$K$137</definedName>
    <definedName name="_xlnm.Print_Area" localSheetId="1">'SO 05 - Oplocení'!$C$4:$J$39,'SO 05 - Oplocení'!$C$45:$J$66,'SO 05 - Oplocení'!$C$72:$K$137</definedName>
    <definedName name="_xlnm.Print_Titles" localSheetId="1">'SO 05 - Oplocení'!$84:$84</definedName>
  </definedNames>
  <calcPr/>
</workbook>
</file>

<file path=xl/calcChain.xml><?xml version="1.0" encoding="utf-8"?>
<calcChain xmlns="http://schemas.openxmlformats.org/spreadsheetml/2006/main">
  <c i="2" l="1" r="T87"/>
  <c r="J37"/>
  <c r="J36"/>
  <c i="1" r="AY55"/>
  <c i="2" r="J35"/>
  <c i="1" r="AX55"/>
  <c i="2"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52"/>
  <c r="E7"/>
  <c r="E75"/>
  <c i="1" r="L50"/>
  <c r="AM50"/>
  <c r="AM49"/>
  <c r="L49"/>
  <c r="AM47"/>
  <c r="L47"/>
  <c r="L45"/>
  <c r="L44"/>
  <c i="2" r="BK133"/>
  <c r="J119"/>
  <c r="BK130"/>
  <c r="BK136"/>
  <c r="J97"/>
  <c r="BK100"/>
  <c r="BK112"/>
  <c r="J124"/>
  <c r="J100"/>
  <c r="J110"/>
  <c r="BK110"/>
  <c r="BK121"/>
  <c r="J121"/>
  <c r="J136"/>
  <c r="J108"/>
  <c r="J91"/>
  <c r="BK116"/>
  <c r="J88"/>
  <c r="J116"/>
  <c r="BK88"/>
  <c r="BK97"/>
  <c r="BK128"/>
  <c r="J133"/>
  <c r="BK119"/>
  <c r="J115"/>
  <c r="BK94"/>
  <c r="BK104"/>
  <c r="J112"/>
  <c r="J107"/>
  <c i="1" r="AS54"/>
  <c i="2" r="BK124"/>
  <c r="J130"/>
  <c r="BK91"/>
  <c r="BK107"/>
  <c r="BK108"/>
  <c r="BK115"/>
  <c r="J128"/>
  <c r="J94"/>
  <c r="J104"/>
  <c l="1" r="BK87"/>
  <c r="BK103"/>
  <c r="J103"/>
  <c r="J62"/>
  <c r="T120"/>
  <c r="P87"/>
  <c r="R127"/>
  <c r="R87"/>
  <c r="BK120"/>
  <c r="J120"/>
  <c r="J63"/>
  <c r="R103"/>
  <c r="BK127"/>
  <c r="J127"/>
  <c r="J64"/>
  <c r="T103"/>
  <c r="T86"/>
  <c r="T85"/>
  <c r="R120"/>
  <c r="P103"/>
  <c r="P120"/>
  <c r="P127"/>
  <c r="T127"/>
  <c r="BK135"/>
  <c r="J135"/>
  <c r="J65"/>
  <c r="J82"/>
  <c r="BE94"/>
  <c r="BE104"/>
  <c r="BE121"/>
  <c r="J79"/>
  <c r="BE116"/>
  <c r="F55"/>
  <c r="BE115"/>
  <c r="E48"/>
  <c r="BE108"/>
  <c r="BE128"/>
  <c r="BE133"/>
  <c r="BE119"/>
  <c r="BE100"/>
  <c r="BE110"/>
  <c r="BE124"/>
  <c r="BE130"/>
  <c r="BE91"/>
  <c r="BE97"/>
  <c r="BE107"/>
  <c r="BE88"/>
  <c r="BE112"/>
  <c r="BE136"/>
  <c r="F36"/>
  <c i="1" r="BC55"/>
  <c r="BC54"/>
  <c r="W32"/>
  <c i="2" r="F35"/>
  <c i="1" r="BB55"/>
  <c r="BB54"/>
  <c r="AX54"/>
  <c i="2" r="F37"/>
  <c i="1" r="BD55"/>
  <c r="BD54"/>
  <c r="W33"/>
  <c i="2" r="F34"/>
  <c i="1" r="BA55"/>
  <c r="BA54"/>
  <c r="W30"/>
  <c i="2" r="J34"/>
  <c i="1" r="AW55"/>
  <c i="2" l="1" r="R86"/>
  <c r="R85"/>
  <c r="P86"/>
  <c r="P85"/>
  <c i="1" r="AU55"/>
  <c i="2" r="BK86"/>
  <c r="J86"/>
  <c r="J60"/>
  <c r="J87"/>
  <c r="J61"/>
  <c i="1" r="AU54"/>
  <c r="AW54"/>
  <c r="AK30"/>
  <c i="2" r="F33"/>
  <c i="1" r="AZ55"/>
  <c r="AZ54"/>
  <c r="W29"/>
  <c r="AY54"/>
  <c i="2" r="J33"/>
  <c i="1" r="AV55"/>
  <c r="AT55"/>
  <c r="W31"/>
  <c i="2" l="1" r="BK85"/>
  <c r="J85"/>
  <c r="J30"/>
  <c i="1" r="AG55"/>
  <c r="AG54"/>
  <c r="AK26"/>
  <c r="AV54"/>
  <c r="AK29"/>
  <c r="AK35"/>
  <c i="2" l="1" r="J39"/>
  <c r="J5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<sst xmlns="http://schemas.openxmlformats.org/spreadsheetml/2006/main">
  <si>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</si>
  <si>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</si>
  <si>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</si>
  <si>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</si>
  <si>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</si>
  <si>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{afc5cab1-5523-476f-992d-f22aeb5b770e}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</si>
  <si>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</si>
  <si>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</si>
  <si>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</si>
  <si>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</si>
  <si>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</si>
  <si>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</si>
  <si>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</si>
  <si>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</si>
  <si>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611921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</si>
  <si>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</si>
  <si>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</si>
  <si>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VDJ Koudelka I. p.č. 3596/4, 3596/2 k.ú. Holice v Čechách Holice</t>
  </si>
  <si>
    <t>KSO:</t>
  </si>
  <si>
    <t/>
  </si>
  <si>
    <t>CC-CZ:</t>
  </si>
  <si>
    <t>Místo:</t>
  </si>
  <si>
    <t>k.ú. Holice v Čechách p.č.3596/4 3596/2</t>
  </si>
  <si>
    <t>Datum:</t>
  </si>
  <si>
    <t>17. 8. 2022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</si>
  <si>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</si>
  <si>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</si>
  <si>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</si>
  <si>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</si>
  <si>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</si>
  <si>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</si>
  <si>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</si>
  <si>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</si>
  <si>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</si>
  <si>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15028909</t>
  </si>
  <si>
    <t>BKN spol.s r.o., Vladislavova 29 56601 Vysoké Mýto</t>
  </si>
  <si>
    <t>CZ15028909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</si>
  <si>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</si>
  <si>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</si>
  <si>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</si>
  <si>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</si>
  <si>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</si>
  <si>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</si>
  <si>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</si>
  <si>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</si>
  <si>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</si>
  <si>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</si>
  <si>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</si>
  <si>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</si>
  <si>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</si>
  <si>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</si>
  <si>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</si>
  <si>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</si>
  <si>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</si>
  <si>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</si>
  <si>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</si>
  <si>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</si>
  <si>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</si>
  <si>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</si>
  <si>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</si>
  <si>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</si>
  <si>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</si>
  <si>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</si>
  <si>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</si>
  <si>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</si>
  <si>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</si>
  <si>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</si>
  <si>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</si>
  <si>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</si>
  <si>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</si>
  <si>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</si>
  <si>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</si>
  <si>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</si>
  <si>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</si>
  <si>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</si>
  <si>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</si>
  <si>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</si>
  <si>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</si>
  <si>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</si>
  <si>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</si>
  <si>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</si>
  <si>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05</t>
  </si>
  <si>
    <t>Oplocení</t>
  </si>
  <si>
    <t>STA</t>
  </si>
  <si>
    <t>1</t>
  </si>
  <si>
    <t>{d26e53a7-95da-40ef-9fb6-0123b3a2ba05}</t>
  </si>
  <si>
    <t>815 23 23</t>
  </si>
  <si>
    <t>2</t>
  </si>
  <si>
    <t>KRYCÍ LIST SOUPISU PRACÍ</t>
  </si>
  <si>
    <t>Objekt:</t>
  </si>
  <si>
    <t>SO 05 - Oplocení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</si>
  <si>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</si>
  <si>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</si>
  <si>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</si>
  <si>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</si>
  <si>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</si>
  <si>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</si>
  <si>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</si>
  <si>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</si>
  <si>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</si>
  <si>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</si>
  <si>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</si>
  <si>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</si>
  <si>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</si>
  <si>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</si>
  <si>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</si>
  <si>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</si>
  <si>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</si>
  <si>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</si>
  <si>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</si>
  <si>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</si>
  <si>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</si>
  <si>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</si>
  <si>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</si>
  <si>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</si>
  <si>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</si>
  <si>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</si>
  <si>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</si>
  <si>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</si>
  <si>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133251101</t>
  </si>
  <si>
    <t>Hloubení nezapažených šachet strojně v hornině třídy těžitelnosti I skupiny 3 do 20 m3</t>
  </si>
  <si>
    <t>m3</t>
  </si>
  <si>
    <t>CS ÚRS 2022 02</t>
  </si>
  <si>
    <t>4</t>
  </si>
  <si>
    <t>-743624819</t>
  </si>
  <si>
    <t>Online PSC</t>
  </si>
  <si>
    <t>https://podminky.urs.cz/item/CS_URS_2022_02/133251101</t>
  </si>
  <si>
    <t>VV</t>
  </si>
  <si>
    <t xml:space="preserve">0,60*0,60*0,80*60                "viz přílohy PD : D.5.1 a D.5.2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</si>
  <si>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</si>
  <si>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</si>
  <si>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1112261397</t>
  </si>
  <si>
    <t>https://podminky.urs.cz/item/CS_URS_2022_02/162751117</t>
  </si>
  <si>
    <t xml:space="preserve">17,280          "viz položka 133251101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</si>
  <si>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</si>
  <si>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</si>
  <si>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</si>
  <si>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-530611823</t>
  </si>
  <si>
    <t>https://podminky.urs.cz/item/CS_URS_2022_02/162751119</t>
  </si>
  <si>
    <t>17,280*3</t>
  </si>
  <si>
    <t>171201231</t>
  </si>
  <si>
    <t>Poplatek za uložení stavebního odpadu na recyklační skládce (skládkovné) zeminy a kamení zatříděného do Katalogu odpadů pod kódem 17 05 04</t>
  </si>
  <si>
    <t>t</t>
  </si>
  <si>
    <t>-197537194</t>
  </si>
  <si>
    <t>https://podminky.urs.cz/item/CS_URS_2022_02/171201231</t>
  </si>
  <si>
    <t>17,280*1,900</t>
  </si>
  <si>
    <t>5</t>
  </si>
  <si>
    <t>171251201</t>
  </si>
  <si>
    <t>Uložení sypaniny na skládky nebo meziskládky bez hutnění s upravením uložené sypaniny do předepsaného tvaru</t>
  </si>
  <si>
    <t>-1041828565</t>
  </si>
  <si>
    <t>https://podminky.urs.cz/item/CS_URS_2022_02/171251201</t>
  </si>
  <si>
    <t>Svislé a kompletní konstrukce</t>
  </si>
  <si>
    <t>6</t>
  </si>
  <si>
    <t>338121127</t>
  </si>
  <si>
    <t>Osazování sloupků a vzpěr plotových železobetonových se zabetonováním patky, o objemu přes 0,20 do 0,30 m3</t>
  </si>
  <si>
    <t>kus</t>
  </si>
  <si>
    <t>1714022896</t>
  </si>
  <si>
    <t>https://podminky.urs.cz/item/CS_URS_2022_02/338121127</t>
  </si>
  <si>
    <t xml:space="preserve">30+30                   "viz přílohy PD : D.5.1 a D.5.2</t>
  </si>
  <si>
    <t>7</t>
  </si>
  <si>
    <t>M</t>
  </si>
  <si>
    <t>592311401X02</t>
  </si>
  <si>
    <t>betonový sloupek řadový plotový 150 x 150 mm pro drátěné pletivo výšky 2 m</t>
  </si>
  <si>
    <t>8</t>
  </si>
  <si>
    <t>2130122237</t>
  </si>
  <si>
    <t>348101511X03</t>
  </si>
  <si>
    <t>Oprava vchodové branky ocelové jednokřídlové a ocelového sloupku po očištění a odrezivění natřena novým syntetickým nátěrem (1 x základ, 2 x vrchní nátěr) s případnou výměnou kování (klika se štíty, zámek) dle přílohy PD : D.5.1</t>
  </si>
  <si>
    <t>-1176705895</t>
  </si>
  <si>
    <t xml:space="preserve">1                   "viz přílohy PD : D.5.1 a D.5.2</t>
  </si>
  <si>
    <t>9</t>
  </si>
  <si>
    <t>348101541X04</t>
  </si>
  <si>
    <t>Oprava vjezdové brány ocelové dvoukřídlové a ocelových sloupků po očištění a odrezivění natřena novým syntetickým nátěrem (1 x základ, 2 x vrchní nátěr) s případnou výměnou kování (klika se štíty, zámek) dle přílohy PD : D.5.1</t>
  </si>
  <si>
    <t>-2058950552</t>
  </si>
  <si>
    <t>10</t>
  </si>
  <si>
    <t>348401153</t>
  </si>
  <si>
    <t>Montáž oplocení z pletiva svařovaného přes 1,5 do 2,0 m</t>
  </si>
  <si>
    <t>m</t>
  </si>
  <si>
    <t>892432444</t>
  </si>
  <si>
    <t>https://podminky.urs.cz/item/CS_URS_2022_02/348401153</t>
  </si>
  <si>
    <t xml:space="preserve">185,00                       "viz přílohy PD : D.5.1 a D.5.2</t>
  </si>
  <si>
    <t>11</t>
  </si>
  <si>
    <t>313248521X01</t>
  </si>
  <si>
    <t>svařované plotové pletivo výšky 2,00 m pozinkované poplastované zelené barvy odolné vůči pronikání černé zvěře</t>
  </si>
  <si>
    <t>-1965753597</t>
  </si>
  <si>
    <t>12</t>
  </si>
  <si>
    <t>348401350</t>
  </si>
  <si>
    <t>Montáž oplocení z pletiva rozvinutí, uchycení a napnutí drátu napínacího</t>
  </si>
  <si>
    <t>2082745516</t>
  </si>
  <si>
    <t>https://podminky.urs.cz/item/CS_URS_2022_02/348401350</t>
  </si>
  <si>
    <t xml:space="preserve">185,00*3                       "viz přílohy PD : D.5.1 a D.5.2</t>
  </si>
  <si>
    <t>13</t>
  </si>
  <si>
    <t>15619100</t>
  </si>
  <si>
    <t>drát kruhový poplastovaný napínací 2,5/3,5mm</t>
  </si>
  <si>
    <t>-680119587</t>
  </si>
  <si>
    <t>Ostatní konstrukce a práce, bourání</t>
  </si>
  <si>
    <t>14</t>
  </si>
  <si>
    <t>966052121</t>
  </si>
  <si>
    <t>Bourání plotových sloupků a vzpěr železobetonových výšky do 2,5 m s betonovou patkou</t>
  </si>
  <si>
    <t>-61207279</t>
  </si>
  <si>
    <t>https://podminky.urs.cz/item/CS_URS_2022_02/966052121</t>
  </si>
  <si>
    <t>966071822</t>
  </si>
  <si>
    <t>Rozebrání oplocení z pletiva drátěného se čtvercovými oky, výšky přes 1,6 do 2,0 m</t>
  </si>
  <si>
    <t>-2133294378</t>
  </si>
  <si>
    <t>https://podminky.urs.cz/item/CS_URS_2022_02/966071822</t>
  </si>
  <si>
    <t>997</t>
  </si>
  <si>
    <t>Přesun sutě</t>
  </si>
  <si>
    <t>16</t>
  </si>
  <si>
    <t>997013501</t>
  </si>
  <si>
    <t>Odvoz suti a vybouraných hmot na skládku nebo meziskládku se složením, na vzdálenost do 1 km</t>
  </si>
  <si>
    <t>1907510827</t>
  </si>
  <si>
    <t>https://podminky.urs.cz/item/CS_URS_2022_02/997013501</t>
  </si>
  <si>
    <t>17</t>
  </si>
  <si>
    <t>997013509</t>
  </si>
  <si>
    <t>Odvoz suti a vybouraných hmot na skládku nebo meziskládku se složením, na vzdálenost Příplatek k ceně za každý další i započatý 1 km přes 1 km</t>
  </si>
  <si>
    <t>-381056342</t>
  </si>
  <si>
    <t>https://podminky.urs.cz/item/CS_URS_2022_02/997013509</t>
  </si>
  <si>
    <t>10,539*12</t>
  </si>
  <si>
    <t>18</t>
  </si>
  <si>
    <t>997013861</t>
  </si>
  <si>
    <t>Poplatek za uložení stavebního odpadu na recyklační skládce (skládkovné) z prostého betonu zatříděného do Katalogu odpadů pod kódem 17 01 01</t>
  </si>
  <si>
    <t>1678675690</t>
  </si>
  <si>
    <t>https://podminky.urs.cz/item/CS_URS_2022_02/997013861</t>
  </si>
  <si>
    <t>998</t>
  </si>
  <si>
    <t>Přesun hmot</t>
  </si>
  <si>
    <t>19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</si>
  <si>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</si>
  <si>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</si>
  <si>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-868793072</t>
  </si>
  <si>
    <t>https://podminky.urs.cz/item/CS_URS_2022_02/998232110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</si>
</sst>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3251101" TargetMode="External" /><Relationship Id="rId2" Type="http://schemas.openxmlformats.org/officeDocument/2006/relationships/hyperlink" Target="https://podminky.urs.cz/item/CS_URS_2022_02/162751117" TargetMode="External" /><Relationship Id="rId3" Type="http://schemas.openxmlformats.org/officeDocument/2006/relationships/hyperlink" Target="https://podminky.urs.cz/item/CS_URS_2022_02/162751119" TargetMode="External" /><Relationship Id="rId4" Type="http://schemas.openxmlformats.org/officeDocument/2006/relationships/hyperlink" Target="https://podminky.urs.cz/item/CS_URS_2022_02/171201231" TargetMode="External" /><Relationship Id="rId5" Type="http://schemas.openxmlformats.org/officeDocument/2006/relationships/hyperlink" Target="https://podminky.urs.cz/item/CS_URS_2022_02/171251201" TargetMode="External" /><Relationship Id="rId6" Type="http://schemas.openxmlformats.org/officeDocument/2006/relationships/hyperlink" Target="https://podminky.urs.cz/item/CS_URS_2022_02/338121127" TargetMode="External" /><Relationship Id="rId7" Type="http://schemas.openxmlformats.org/officeDocument/2006/relationships/hyperlink" Target="https://podminky.urs.cz/item/CS_URS_2022_02/348401153" TargetMode="External" /><Relationship Id="rId8" Type="http://schemas.openxmlformats.org/officeDocument/2006/relationships/hyperlink" Target="https://podminky.urs.cz/item/CS_URS_2022_02/348401350" TargetMode="External" /><Relationship Id="rId9" Type="http://schemas.openxmlformats.org/officeDocument/2006/relationships/hyperlink" Target="https://podminky.urs.cz/item/CS_URS_2022_02/966052121" TargetMode="External" /><Relationship Id="rId10" Type="http://schemas.openxmlformats.org/officeDocument/2006/relationships/hyperlink" Target="https://podminky.urs.cz/item/CS_URS_2022_02/966071822" TargetMode="External" /><Relationship Id="rId11" Type="http://schemas.openxmlformats.org/officeDocument/2006/relationships/hyperlink" Target="https://podminky.urs.cz/item/CS_URS_2022_02/997013501" TargetMode="External" /><Relationship Id="rId12" Type="http://schemas.openxmlformats.org/officeDocument/2006/relationships/hyperlink" Target="https://podminky.urs.cz/item/CS_URS_2022_02/997013509" TargetMode="External" /><Relationship Id="rId13" Type="http://schemas.openxmlformats.org/officeDocument/2006/relationships/hyperlink" Target="https://podminky.urs.cz/item/CS_URS_2022_02/997013861" TargetMode="External" /><Relationship Id="rId14" Type="http://schemas.openxmlformats.org/officeDocument/2006/relationships/hyperlink" Target="https://podminky.urs.cz/item/CS_URS_2022_02/998232110" TargetMode="External" /><Relationship Id="rId15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611921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VDJ Koudelka I. p.č. 3596/4, 3596/2 k.ú. Holice v Čechách Holice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k.ú. Holice v Čechách p.č.3596/4 3596/2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17. 8. 2022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40.0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Vodovody a kanalizace Pardubice, a.s.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BKN spol.s r.o., Vladislavova 29 56601 Vysoké Mýto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16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05 - Oplocení'!J30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'SO 05 - Oplocení'!P85</f>
        <v>0</v>
      </c>
      <c r="AV55" s="118">
        <f>'SO 05 - Oplocení'!J33</f>
        <v>0</v>
      </c>
      <c r="AW55" s="118">
        <f>'SO 05 - Oplocení'!J34</f>
        <v>0</v>
      </c>
      <c r="AX55" s="118">
        <f>'SO 05 - Oplocení'!J35</f>
        <v>0</v>
      </c>
      <c r="AY55" s="118">
        <f>'SO 05 - Oplocení'!J36</f>
        <v>0</v>
      </c>
      <c r="AZ55" s="118">
        <f>'SO 05 - Oplocení'!F33</f>
        <v>0</v>
      </c>
      <c r="BA55" s="118">
        <f>'SO 05 - Oplocení'!F34</f>
        <v>0</v>
      </c>
      <c r="BB55" s="118">
        <f>'SO 05 - Oplocení'!F35</f>
        <v>0</v>
      </c>
      <c r="BC55" s="118">
        <f>'SO 05 - Oplocení'!F36</f>
        <v>0</v>
      </c>
      <c r="BD55" s="120">
        <f>'SO 05 - Oplocení'!F37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86</v>
      </c>
      <c r="CM55" s="121" t="s">
        <v>87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xGdJUiw5yupNB3X4A7gqpLnt/DL360HP3wq8nKHeHPDquBIDTJhwQ2JGg97B3kur6bsna/+HdhX4XKaI+2TqEA==" hashValue="fZocOSzs9dyL51kd9NhdreabLT5+WNoQSIQkjZGgiLHmF5UdX0hbYE0S8C90sjcOJBnHT1al/lvwR0IDwxYck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5 - Oploc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87</v>
      </c>
    </row>
    <row r="4" s="1" customFormat="1" ht="24.96" customHeight="1">
      <c r="B4" s="18"/>
      <c r="D4" s="124" t="s">
        <v>88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Oprava VDJ Koudelka I. p.č. 3596/4, 3596/2 k.ú. Holice v Čechách Holice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89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90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86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17. 8. 2022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">
        <v>34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35</v>
      </c>
      <c r="F21" s="36"/>
      <c r="G21" s="36"/>
      <c r="H21" s="36"/>
      <c r="I21" s="126" t="s">
        <v>29</v>
      </c>
      <c r="J21" s="130" t="s">
        <v>36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38</v>
      </c>
      <c r="E23" s="36"/>
      <c r="F23" s="36"/>
      <c r="G23" s="36"/>
      <c r="H23" s="36"/>
      <c r="I23" s="126" t="s">
        <v>26</v>
      </c>
      <c r="J23" s="130" t="str">
        <f>IF('Rekapitulace stavby'!AN19="","",'Rekapitulace stavby'!AN19)</f>
        <v/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tr">
        <f>IF('Rekapitulace stavby'!E20="","",'Rekapitulace stavby'!E20)</f>
        <v xml:space="preserve"> </v>
      </c>
      <c r="F24" s="36"/>
      <c r="G24" s="36"/>
      <c r="H24" s="36"/>
      <c r="I24" s="126" t="s">
        <v>29</v>
      </c>
      <c r="J24" s="130" t="str">
        <f>IF('Rekapitulace stavby'!AN20="","",'Rekapitulace stavby'!AN20)</f>
        <v/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ROUND((SUM(BE85:BE137)),  2)</f>
        <v>0</v>
      </c>
      <c r="G33" s="36"/>
      <c r="H33" s="36"/>
      <c r="I33" s="142">
        <v>0.20999999999999999</v>
      </c>
      <c r="J33" s="141">
        <f>ROUND(((SUM(BE85:BE137))*I33),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ROUND((SUM(BF85:BF137)),  2)</f>
        <v>0</v>
      </c>
      <c r="G34" s="36"/>
      <c r="H34" s="36"/>
      <c r="I34" s="142">
        <v>0.14999999999999999</v>
      </c>
      <c r="J34" s="141">
        <f>ROUND(((SUM(BF85:BF137))*I34),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ROUND((SUM(BG85:BG137)),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ROUND((SUM(BH85:BH137)),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ROUND((SUM(BI85:BI137)),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Oprava VDJ Koudelka I. p.č. 3596/4, 3596/2 k.ú. Holice v Čechách Holice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05 - Oplocení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k.ú. Holice v Čechách p.č.3596/4 3596/2</v>
      </c>
      <c r="G52" s="38"/>
      <c r="H52" s="38"/>
      <c r="I52" s="30" t="s">
        <v>23</v>
      </c>
      <c r="J52" s="70" t="str">
        <f>IF(J12="","",J12)</f>
        <v>17. 8. 2022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Vodovody a kanalizace Pardubice, a.s.</v>
      </c>
      <c r="G54" s="38"/>
      <c r="H54" s="38"/>
      <c r="I54" s="30" t="s">
        <v>33</v>
      </c>
      <c r="J54" s="34" t="str">
        <f>E21</f>
        <v>BKN spol.s r.o., Vladislavova 29 56601 Vysoké Mýto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38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59"/>
      <c r="C60" s="160"/>
      <c r="D60" s="161" t="s">
        <v>95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96</v>
      </c>
      <c r="E61" s="168"/>
      <c r="F61" s="168"/>
      <c r="G61" s="168"/>
      <c r="H61" s="168"/>
      <c r="I61" s="168"/>
      <c r="J61" s="169">
        <f>J87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97</v>
      </c>
      <c r="E62" s="168"/>
      <c r="F62" s="168"/>
      <c r="G62" s="168"/>
      <c r="H62" s="168"/>
      <c r="I62" s="168"/>
      <c r="J62" s="169">
        <f>J103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98</v>
      </c>
      <c r="E63" s="168"/>
      <c r="F63" s="168"/>
      <c r="G63" s="168"/>
      <c r="H63" s="168"/>
      <c r="I63" s="168"/>
      <c r="J63" s="169">
        <f>J120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99</v>
      </c>
      <c r="E64" s="168"/>
      <c r="F64" s="168"/>
      <c r="G64" s="168"/>
      <c r="H64" s="168"/>
      <c r="I64" s="168"/>
      <c r="J64" s="169">
        <f>J127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100</v>
      </c>
      <c r="E65" s="168"/>
      <c r="F65" s="168"/>
      <c r="G65" s="168"/>
      <c r="H65" s="168"/>
      <c r="I65" s="168"/>
      <c r="J65" s="169">
        <f>J135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101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4" t="str">
        <f>E7</f>
        <v>Oprava VDJ Koudelka I. p.č. 3596/4, 3596/2 k.ú. Holice v Čechách Holice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89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SO 05 - Oplocení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k.ú. Holice v Čechách p.č.3596/4 3596/2</v>
      </c>
      <c r="G79" s="38"/>
      <c r="H79" s="38"/>
      <c r="I79" s="30" t="s">
        <v>23</v>
      </c>
      <c r="J79" s="70" t="str">
        <f>IF(J12="","",J12)</f>
        <v>17. 8. 2022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40.05" customHeight="1">
      <c r="A81" s="36"/>
      <c r="B81" s="37"/>
      <c r="C81" s="30" t="s">
        <v>25</v>
      </c>
      <c r="D81" s="38"/>
      <c r="E81" s="38"/>
      <c r="F81" s="25" t="str">
        <f>E15</f>
        <v>Vodovody a kanalizace Pardubice, a.s.</v>
      </c>
      <c r="G81" s="38"/>
      <c r="H81" s="38"/>
      <c r="I81" s="30" t="s">
        <v>33</v>
      </c>
      <c r="J81" s="34" t="str">
        <f>E21</f>
        <v>BKN spol.s r.o., Vladislavova 29 56601 Vysoké Mýto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38</v>
      </c>
      <c r="J82" s="34" t="str">
        <f>E24</f>
        <v xml:space="preserve"> 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71"/>
      <c r="B84" s="172"/>
      <c r="C84" s="173" t="s">
        <v>102</v>
      </c>
      <c r="D84" s="174" t="s">
        <v>61</v>
      </c>
      <c r="E84" s="174" t="s">
        <v>57</v>
      </c>
      <c r="F84" s="174" t="s">
        <v>58</v>
      </c>
      <c r="G84" s="174" t="s">
        <v>103</v>
      </c>
      <c r="H84" s="174" t="s">
        <v>104</v>
      </c>
      <c r="I84" s="174" t="s">
        <v>105</v>
      </c>
      <c r="J84" s="174" t="s">
        <v>93</v>
      </c>
      <c r="K84" s="175" t="s">
        <v>106</v>
      </c>
      <c r="L84" s="176"/>
      <c r="M84" s="90" t="s">
        <v>19</v>
      </c>
      <c r="N84" s="91" t="s">
        <v>46</v>
      </c>
      <c r="O84" s="91" t="s">
        <v>107</v>
      </c>
      <c r="P84" s="91" t="s">
        <v>108</v>
      </c>
      <c r="Q84" s="91" t="s">
        <v>109</v>
      </c>
      <c r="R84" s="91" t="s">
        <v>110</v>
      </c>
      <c r="S84" s="91" t="s">
        <v>111</v>
      </c>
      <c r="T84" s="92" t="s">
        <v>112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6"/>
      <c r="B85" s="37"/>
      <c r="C85" s="97" t="s">
        <v>113</v>
      </c>
      <c r="D85" s="38"/>
      <c r="E85" s="38"/>
      <c r="F85" s="38"/>
      <c r="G85" s="38"/>
      <c r="H85" s="38"/>
      <c r="I85" s="38"/>
      <c r="J85" s="177">
        <f>BK85</f>
        <v>0</v>
      </c>
      <c r="K85" s="38"/>
      <c r="L85" s="42"/>
      <c r="M85" s="93"/>
      <c r="N85" s="178"/>
      <c r="O85" s="94"/>
      <c r="P85" s="179">
        <f>P86</f>
        <v>0</v>
      </c>
      <c r="Q85" s="94"/>
      <c r="R85" s="179">
        <f>R86</f>
        <v>63.369199999999999</v>
      </c>
      <c r="S85" s="94"/>
      <c r="T85" s="180">
        <f>T86</f>
        <v>10.5388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75</v>
      </c>
      <c r="AU85" s="15" t="s">
        <v>94</v>
      </c>
      <c r="BK85" s="181">
        <f>BK86</f>
        <v>0</v>
      </c>
    </row>
    <row r="86" s="12" customFormat="1" ht="25.92" customHeight="1">
      <c r="A86" s="12"/>
      <c r="B86" s="182"/>
      <c r="C86" s="183"/>
      <c r="D86" s="184" t="s">
        <v>75</v>
      </c>
      <c r="E86" s="185" t="s">
        <v>114</v>
      </c>
      <c r="F86" s="185" t="s">
        <v>115</v>
      </c>
      <c r="G86" s="183"/>
      <c r="H86" s="183"/>
      <c r="I86" s="186"/>
      <c r="J86" s="187">
        <f>BK86</f>
        <v>0</v>
      </c>
      <c r="K86" s="183"/>
      <c r="L86" s="188"/>
      <c r="M86" s="189"/>
      <c r="N86" s="190"/>
      <c r="O86" s="190"/>
      <c r="P86" s="191">
        <f>P87+P103+P120+P127+P135</f>
        <v>0</v>
      </c>
      <c r="Q86" s="190"/>
      <c r="R86" s="191">
        <f>R87+R103+R120+R127+R135</f>
        <v>63.369199999999999</v>
      </c>
      <c r="S86" s="190"/>
      <c r="T86" s="192">
        <f>T87+T103+T120+T127+T135</f>
        <v>10.5388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3" t="s">
        <v>84</v>
      </c>
      <c r="AT86" s="194" t="s">
        <v>75</v>
      </c>
      <c r="AU86" s="194" t="s">
        <v>76</v>
      </c>
      <c r="AY86" s="193" t="s">
        <v>116</v>
      </c>
      <c r="BK86" s="195">
        <f>BK87+BK103+BK120+BK127+BK135</f>
        <v>0</v>
      </c>
    </row>
    <row r="87" s="12" customFormat="1" ht="22.8" customHeight="1">
      <c r="A87" s="12"/>
      <c r="B87" s="182"/>
      <c r="C87" s="183"/>
      <c r="D87" s="184" t="s">
        <v>75</v>
      </c>
      <c r="E87" s="196" t="s">
        <v>84</v>
      </c>
      <c r="F87" s="196" t="s">
        <v>117</v>
      </c>
      <c r="G87" s="183"/>
      <c r="H87" s="183"/>
      <c r="I87" s="186"/>
      <c r="J87" s="197">
        <f>BK87</f>
        <v>0</v>
      </c>
      <c r="K87" s="183"/>
      <c r="L87" s="188"/>
      <c r="M87" s="189"/>
      <c r="N87" s="190"/>
      <c r="O87" s="190"/>
      <c r="P87" s="191">
        <f>SUM(P88:P102)</f>
        <v>0</v>
      </c>
      <c r="Q87" s="190"/>
      <c r="R87" s="191">
        <f>SUM(R88:R102)</f>
        <v>0</v>
      </c>
      <c r="S87" s="190"/>
      <c r="T87" s="192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3" t="s">
        <v>84</v>
      </c>
      <c r="AT87" s="194" t="s">
        <v>75</v>
      </c>
      <c r="AU87" s="194" t="s">
        <v>84</v>
      </c>
      <c r="AY87" s="193" t="s">
        <v>116</v>
      </c>
      <c r="BK87" s="195">
        <f>SUM(BK88:BK102)</f>
        <v>0</v>
      </c>
    </row>
    <row r="88" s="2" customFormat="1" ht="16.5" customHeight="1">
      <c r="A88" s="36"/>
      <c r="B88" s="37"/>
      <c r="C88" s="198" t="s">
        <v>84</v>
      </c>
      <c r="D88" s="198" t="s">
        <v>118</v>
      </c>
      <c r="E88" s="199" t="s">
        <v>119</v>
      </c>
      <c r="F88" s="200" t="s">
        <v>120</v>
      </c>
      <c r="G88" s="201" t="s">
        <v>121</v>
      </c>
      <c r="H88" s="202">
        <v>17.280000000000001</v>
      </c>
      <c r="I88" s="203"/>
      <c r="J88" s="204">
        <f>ROUND(I88*H88,2)</f>
        <v>0</v>
      </c>
      <c r="K88" s="200" t="s">
        <v>122</v>
      </c>
      <c r="L88" s="42"/>
      <c r="M88" s="205" t="s">
        <v>19</v>
      </c>
      <c r="N88" s="206" t="s">
        <v>47</v>
      </c>
      <c r="O88" s="82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9" t="s">
        <v>123</v>
      </c>
      <c r="AT88" s="209" t="s">
        <v>118</v>
      </c>
      <c r="AU88" s="209" t="s">
        <v>87</v>
      </c>
      <c r="AY88" s="15" t="s">
        <v>116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5" t="s">
        <v>84</v>
      </c>
      <c r="BK88" s="210">
        <f>ROUND(I88*H88,2)</f>
        <v>0</v>
      </c>
      <c r="BL88" s="15" t="s">
        <v>123</v>
      </c>
      <c r="BM88" s="209" t="s">
        <v>124</v>
      </c>
    </row>
    <row r="89" s="2" customFormat="1">
      <c r="A89" s="36"/>
      <c r="B89" s="37"/>
      <c r="C89" s="38"/>
      <c r="D89" s="211" t="s">
        <v>125</v>
      </c>
      <c r="E89" s="38"/>
      <c r="F89" s="212" t="s">
        <v>126</v>
      </c>
      <c r="G89" s="38"/>
      <c r="H89" s="38"/>
      <c r="I89" s="213"/>
      <c r="J89" s="38"/>
      <c r="K89" s="38"/>
      <c r="L89" s="42"/>
      <c r="M89" s="214"/>
      <c r="N89" s="215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125</v>
      </c>
      <c r="AU89" s="15" t="s">
        <v>87</v>
      </c>
    </row>
    <row r="90" s="13" customFormat="1">
      <c r="A90" s="13"/>
      <c r="B90" s="216"/>
      <c r="C90" s="217"/>
      <c r="D90" s="218" t="s">
        <v>127</v>
      </c>
      <c r="E90" s="219" t="s">
        <v>19</v>
      </c>
      <c r="F90" s="220" t="s">
        <v>128</v>
      </c>
      <c r="G90" s="217"/>
      <c r="H90" s="221">
        <v>17.280000000000001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7" t="s">
        <v>127</v>
      </c>
      <c r="AU90" s="227" t="s">
        <v>87</v>
      </c>
      <c r="AV90" s="13" t="s">
        <v>87</v>
      </c>
      <c r="AW90" s="13" t="s">
        <v>37</v>
      </c>
      <c r="AX90" s="13" t="s">
        <v>84</v>
      </c>
      <c r="AY90" s="227" t="s">
        <v>116</v>
      </c>
    </row>
    <row r="91" s="2" customFormat="1" ht="37.8" customHeight="1">
      <c r="A91" s="36"/>
      <c r="B91" s="37"/>
      <c r="C91" s="198" t="s">
        <v>87</v>
      </c>
      <c r="D91" s="198" t="s">
        <v>118</v>
      </c>
      <c r="E91" s="199" t="s">
        <v>129</v>
      </c>
      <c r="F91" s="200" t="s">
        <v>130</v>
      </c>
      <c r="G91" s="201" t="s">
        <v>121</v>
      </c>
      <c r="H91" s="202">
        <v>17.280000000000001</v>
      </c>
      <c r="I91" s="203"/>
      <c r="J91" s="204">
        <f>ROUND(I91*H91,2)</f>
        <v>0</v>
      </c>
      <c r="K91" s="200" t="s">
        <v>122</v>
      </c>
      <c r="L91" s="42"/>
      <c r="M91" s="205" t="s">
        <v>19</v>
      </c>
      <c r="N91" s="206" t="s">
        <v>47</v>
      </c>
      <c r="O91" s="82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9" t="s">
        <v>123</v>
      </c>
      <c r="AT91" s="209" t="s">
        <v>118</v>
      </c>
      <c r="AU91" s="209" t="s">
        <v>87</v>
      </c>
      <c r="AY91" s="15" t="s">
        <v>116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5" t="s">
        <v>84</v>
      </c>
      <c r="BK91" s="210">
        <f>ROUND(I91*H91,2)</f>
        <v>0</v>
      </c>
      <c r="BL91" s="15" t="s">
        <v>123</v>
      </c>
      <c r="BM91" s="209" t="s">
        <v>131</v>
      </c>
    </row>
    <row r="92" s="2" customFormat="1">
      <c r="A92" s="36"/>
      <c r="B92" s="37"/>
      <c r="C92" s="38"/>
      <c r="D92" s="211" t="s">
        <v>125</v>
      </c>
      <c r="E92" s="38"/>
      <c r="F92" s="212" t="s">
        <v>132</v>
      </c>
      <c r="G92" s="38"/>
      <c r="H92" s="38"/>
      <c r="I92" s="213"/>
      <c r="J92" s="38"/>
      <c r="K92" s="38"/>
      <c r="L92" s="42"/>
      <c r="M92" s="214"/>
      <c r="N92" s="215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125</v>
      </c>
      <c r="AU92" s="15" t="s">
        <v>87</v>
      </c>
    </row>
    <row r="93" s="13" customFormat="1">
      <c r="A93" s="13"/>
      <c r="B93" s="216"/>
      <c r="C93" s="217"/>
      <c r="D93" s="218" t="s">
        <v>127</v>
      </c>
      <c r="E93" s="219" t="s">
        <v>19</v>
      </c>
      <c r="F93" s="220" t="s">
        <v>133</v>
      </c>
      <c r="G93" s="217"/>
      <c r="H93" s="221">
        <v>17.280000000000001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127</v>
      </c>
      <c r="AU93" s="227" t="s">
        <v>87</v>
      </c>
      <c r="AV93" s="13" t="s">
        <v>87</v>
      </c>
      <c r="AW93" s="13" t="s">
        <v>37</v>
      </c>
      <c r="AX93" s="13" t="s">
        <v>76</v>
      </c>
      <c r="AY93" s="227" t="s">
        <v>116</v>
      </c>
    </row>
    <row r="94" s="2" customFormat="1" ht="37.8" customHeight="1">
      <c r="A94" s="36"/>
      <c r="B94" s="37"/>
      <c r="C94" s="198" t="s">
        <v>134</v>
      </c>
      <c r="D94" s="198" t="s">
        <v>118</v>
      </c>
      <c r="E94" s="199" t="s">
        <v>135</v>
      </c>
      <c r="F94" s="200" t="s">
        <v>136</v>
      </c>
      <c r="G94" s="201" t="s">
        <v>121</v>
      </c>
      <c r="H94" s="202">
        <v>51.840000000000003</v>
      </c>
      <c r="I94" s="203"/>
      <c r="J94" s="204">
        <f>ROUND(I94*H94,2)</f>
        <v>0</v>
      </c>
      <c r="K94" s="200" t="s">
        <v>122</v>
      </c>
      <c r="L94" s="42"/>
      <c r="M94" s="205" t="s">
        <v>19</v>
      </c>
      <c r="N94" s="206" t="s">
        <v>47</v>
      </c>
      <c r="O94" s="82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9" t="s">
        <v>123</v>
      </c>
      <c r="AT94" s="209" t="s">
        <v>118</v>
      </c>
      <c r="AU94" s="209" t="s">
        <v>87</v>
      </c>
      <c r="AY94" s="15" t="s">
        <v>116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5" t="s">
        <v>84</v>
      </c>
      <c r="BK94" s="210">
        <f>ROUND(I94*H94,2)</f>
        <v>0</v>
      </c>
      <c r="BL94" s="15" t="s">
        <v>123</v>
      </c>
      <c r="BM94" s="209" t="s">
        <v>137</v>
      </c>
    </row>
    <row r="95" s="2" customFormat="1">
      <c r="A95" s="36"/>
      <c r="B95" s="37"/>
      <c r="C95" s="38"/>
      <c r="D95" s="211" t="s">
        <v>125</v>
      </c>
      <c r="E95" s="38"/>
      <c r="F95" s="212" t="s">
        <v>138</v>
      </c>
      <c r="G95" s="38"/>
      <c r="H95" s="38"/>
      <c r="I95" s="213"/>
      <c r="J95" s="38"/>
      <c r="K95" s="38"/>
      <c r="L95" s="42"/>
      <c r="M95" s="214"/>
      <c r="N95" s="215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125</v>
      </c>
      <c r="AU95" s="15" t="s">
        <v>87</v>
      </c>
    </row>
    <row r="96" s="13" customFormat="1">
      <c r="A96" s="13"/>
      <c r="B96" s="216"/>
      <c r="C96" s="217"/>
      <c r="D96" s="218" t="s">
        <v>127</v>
      </c>
      <c r="E96" s="219" t="s">
        <v>19</v>
      </c>
      <c r="F96" s="220" t="s">
        <v>139</v>
      </c>
      <c r="G96" s="217"/>
      <c r="H96" s="221">
        <v>51.840000000000003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7" t="s">
        <v>127</v>
      </c>
      <c r="AU96" s="227" t="s">
        <v>87</v>
      </c>
      <c r="AV96" s="13" t="s">
        <v>87</v>
      </c>
      <c r="AW96" s="13" t="s">
        <v>37</v>
      </c>
      <c r="AX96" s="13" t="s">
        <v>84</v>
      </c>
      <c r="AY96" s="227" t="s">
        <v>116</v>
      </c>
    </row>
    <row r="97" s="2" customFormat="1" ht="24.15" customHeight="1">
      <c r="A97" s="36"/>
      <c r="B97" s="37"/>
      <c r="C97" s="198" t="s">
        <v>123</v>
      </c>
      <c r="D97" s="198" t="s">
        <v>118</v>
      </c>
      <c r="E97" s="199" t="s">
        <v>140</v>
      </c>
      <c r="F97" s="200" t="s">
        <v>141</v>
      </c>
      <c r="G97" s="201" t="s">
        <v>142</v>
      </c>
      <c r="H97" s="202">
        <v>32.832000000000001</v>
      </c>
      <c r="I97" s="203"/>
      <c r="J97" s="204">
        <f>ROUND(I97*H97,2)</f>
        <v>0</v>
      </c>
      <c r="K97" s="200" t="s">
        <v>122</v>
      </c>
      <c r="L97" s="42"/>
      <c r="M97" s="205" t="s">
        <v>19</v>
      </c>
      <c r="N97" s="206" t="s">
        <v>47</v>
      </c>
      <c r="O97" s="82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9" t="s">
        <v>123</v>
      </c>
      <c r="AT97" s="209" t="s">
        <v>118</v>
      </c>
      <c r="AU97" s="209" t="s">
        <v>87</v>
      </c>
      <c r="AY97" s="15" t="s">
        <v>116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5" t="s">
        <v>84</v>
      </c>
      <c r="BK97" s="210">
        <f>ROUND(I97*H97,2)</f>
        <v>0</v>
      </c>
      <c r="BL97" s="15" t="s">
        <v>123</v>
      </c>
      <c r="BM97" s="209" t="s">
        <v>143</v>
      </c>
    </row>
    <row r="98" s="2" customFormat="1">
      <c r="A98" s="36"/>
      <c r="B98" s="37"/>
      <c r="C98" s="38"/>
      <c r="D98" s="211" t="s">
        <v>125</v>
      </c>
      <c r="E98" s="38"/>
      <c r="F98" s="212" t="s">
        <v>144</v>
      </c>
      <c r="G98" s="38"/>
      <c r="H98" s="38"/>
      <c r="I98" s="213"/>
      <c r="J98" s="38"/>
      <c r="K98" s="38"/>
      <c r="L98" s="42"/>
      <c r="M98" s="214"/>
      <c r="N98" s="215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125</v>
      </c>
      <c r="AU98" s="15" t="s">
        <v>87</v>
      </c>
    </row>
    <row r="99" s="13" customFormat="1">
      <c r="A99" s="13"/>
      <c r="B99" s="216"/>
      <c r="C99" s="217"/>
      <c r="D99" s="218" t="s">
        <v>127</v>
      </c>
      <c r="E99" s="219" t="s">
        <v>19</v>
      </c>
      <c r="F99" s="220" t="s">
        <v>145</v>
      </c>
      <c r="G99" s="217"/>
      <c r="H99" s="221">
        <v>32.832000000000001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127</v>
      </c>
      <c r="AU99" s="227" t="s">
        <v>87</v>
      </c>
      <c r="AV99" s="13" t="s">
        <v>87</v>
      </c>
      <c r="AW99" s="13" t="s">
        <v>37</v>
      </c>
      <c r="AX99" s="13" t="s">
        <v>84</v>
      </c>
      <c r="AY99" s="227" t="s">
        <v>116</v>
      </c>
    </row>
    <row r="100" s="2" customFormat="1" ht="24.15" customHeight="1">
      <c r="A100" s="36"/>
      <c r="B100" s="37"/>
      <c r="C100" s="198" t="s">
        <v>146</v>
      </c>
      <c r="D100" s="198" t="s">
        <v>118</v>
      </c>
      <c r="E100" s="199" t="s">
        <v>147</v>
      </c>
      <c r="F100" s="200" t="s">
        <v>148</v>
      </c>
      <c r="G100" s="201" t="s">
        <v>121</v>
      </c>
      <c r="H100" s="202">
        <v>17.280000000000001</v>
      </c>
      <c r="I100" s="203"/>
      <c r="J100" s="204">
        <f>ROUND(I100*H100,2)</f>
        <v>0</v>
      </c>
      <c r="K100" s="200" t="s">
        <v>122</v>
      </c>
      <c r="L100" s="42"/>
      <c r="M100" s="205" t="s">
        <v>19</v>
      </c>
      <c r="N100" s="206" t="s">
        <v>47</v>
      </c>
      <c r="O100" s="82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9" t="s">
        <v>123</v>
      </c>
      <c r="AT100" s="209" t="s">
        <v>118</v>
      </c>
      <c r="AU100" s="209" t="s">
        <v>87</v>
      </c>
      <c r="AY100" s="15" t="s">
        <v>116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5" t="s">
        <v>84</v>
      </c>
      <c r="BK100" s="210">
        <f>ROUND(I100*H100,2)</f>
        <v>0</v>
      </c>
      <c r="BL100" s="15" t="s">
        <v>123</v>
      </c>
      <c r="BM100" s="209" t="s">
        <v>149</v>
      </c>
    </row>
    <row r="101" s="2" customFormat="1">
      <c r="A101" s="36"/>
      <c r="B101" s="37"/>
      <c r="C101" s="38"/>
      <c r="D101" s="211" t="s">
        <v>125</v>
      </c>
      <c r="E101" s="38"/>
      <c r="F101" s="212" t="s">
        <v>150</v>
      </c>
      <c r="G101" s="38"/>
      <c r="H101" s="38"/>
      <c r="I101" s="213"/>
      <c r="J101" s="38"/>
      <c r="K101" s="38"/>
      <c r="L101" s="42"/>
      <c r="M101" s="214"/>
      <c r="N101" s="215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125</v>
      </c>
      <c r="AU101" s="15" t="s">
        <v>87</v>
      </c>
    </row>
    <row r="102" s="13" customFormat="1">
      <c r="A102" s="13"/>
      <c r="B102" s="216"/>
      <c r="C102" s="217"/>
      <c r="D102" s="218" t="s">
        <v>127</v>
      </c>
      <c r="E102" s="219" t="s">
        <v>19</v>
      </c>
      <c r="F102" s="220" t="s">
        <v>133</v>
      </c>
      <c r="G102" s="217"/>
      <c r="H102" s="221">
        <v>17.280000000000001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7" t="s">
        <v>127</v>
      </c>
      <c r="AU102" s="227" t="s">
        <v>87</v>
      </c>
      <c r="AV102" s="13" t="s">
        <v>87</v>
      </c>
      <c r="AW102" s="13" t="s">
        <v>37</v>
      </c>
      <c r="AX102" s="13" t="s">
        <v>84</v>
      </c>
      <c r="AY102" s="227" t="s">
        <v>116</v>
      </c>
    </row>
    <row r="103" s="12" customFormat="1" ht="22.8" customHeight="1">
      <c r="A103" s="12"/>
      <c r="B103" s="182"/>
      <c r="C103" s="183"/>
      <c r="D103" s="184" t="s">
        <v>75</v>
      </c>
      <c r="E103" s="196" t="s">
        <v>134</v>
      </c>
      <c r="F103" s="196" t="s">
        <v>151</v>
      </c>
      <c r="G103" s="183"/>
      <c r="H103" s="183"/>
      <c r="I103" s="186"/>
      <c r="J103" s="197">
        <f>BK103</f>
        <v>0</v>
      </c>
      <c r="K103" s="183"/>
      <c r="L103" s="188"/>
      <c r="M103" s="189"/>
      <c r="N103" s="190"/>
      <c r="O103" s="190"/>
      <c r="P103" s="191">
        <f>SUM(P104:P119)</f>
        <v>0</v>
      </c>
      <c r="Q103" s="190"/>
      <c r="R103" s="191">
        <f>SUM(R104:R119)</f>
        <v>63.369199999999999</v>
      </c>
      <c r="S103" s="190"/>
      <c r="T103" s="192">
        <f>SUM(T104:T119)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3" t="s">
        <v>84</v>
      </c>
      <c r="AT103" s="194" t="s">
        <v>75</v>
      </c>
      <c r="AU103" s="194" t="s">
        <v>84</v>
      </c>
      <c r="AY103" s="193" t="s">
        <v>116</v>
      </c>
      <c r="BK103" s="195">
        <f>SUM(BK104:BK119)</f>
        <v>0</v>
      </c>
    </row>
    <row r="104" s="2" customFormat="1" ht="24.15" customHeight="1">
      <c r="A104" s="36"/>
      <c r="B104" s="37"/>
      <c r="C104" s="198" t="s">
        <v>152</v>
      </c>
      <c r="D104" s="198" t="s">
        <v>118</v>
      </c>
      <c r="E104" s="199" t="s">
        <v>153</v>
      </c>
      <c r="F104" s="200" t="s">
        <v>154</v>
      </c>
      <c r="G104" s="201" t="s">
        <v>155</v>
      </c>
      <c r="H104" s="202">
        <v>60</v>
      </c>
      <c r="I104" s="203"/>
      <c r="J104" s="204">
        <f>ROUND(I104*H104,2)</f>
        <v>0</v>
      </c>
      <c r="K104" s="200" t="s">
        <v>122</v>
      </c>
      <c r="L104" s="42"/>
      <c r="M104" s="205" t="s">
        <v>19</v>
      </c>
      <c r="N104" s="206" t="s">
        <v>47</v>
      </c>
      <c r="O104" s="82"/>
      <c r="P104" s="207">
        <f>O104*H104</f>
        <v>0</v>
      </c>
      <c r="Q104" s="207">
        <v>0.72870000000000001</v>
      </c>
      <c r="R104" s="207">
        <f>Q104*H104</f>
        <v>43.722000000000001</v>
      </c>
      <c r="S104" s="207">
        <v>0</v>
      </c>
      <c r="T104" s="208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9" t="s">
        <v>123</v>
      </c>
      <c r="AT104" s="209" t="s">
        <v>118</v>
      </c>
      <c r="AU104" s="209" t="s">
        <v>87</v>
      </c>
      <c r="AY104" s="15" t="s">
        <v>116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5" t="s">
        <v>84</v>
      </c>
      <c r="BK104" s="210">
        <f>ROUND(I104*H104,2)</f>
        <v>0</v>
      </c>
      <c r="BL104" s="15" t="s">
        <v>123</v>
      </c>
      <c r="BM104" s="209" t="s">
        <v>156</v>
      </c>
    </row>
    <row r="105" s="2" customFormat="1">
      <c r="A105" s="36"/>
      <c r="B105" s="37"/>
      <c r="C105" s="38"/>
      <c r="D105" s="211" t="s">
        <v>125</v>
      </c>
      <c r="E105" s="38"/>
      <c r="F105" s="212" t="s">
        <v>157</v>
      </c>
      <c r="G105" s="38"/>
      <c r="H105" s="38"/>
      <c r="I105" s="213"/>
      <c r="J105" s="38"/>
      <c r="K105" s="38"/>
      <c r="L105" s="42"/>
      <c r="M105" s="214"/>
      <c r="N105" s="215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125</v>
      </c>
      <c r="AU105" s="15" t="s">
        <v>87</v>
      </c>
    </row>
    <row r="106" s="13" customFormat="1">
      <c r="A106" s="13"/>
      <c r="B106" s="216"/>
      <c r="C106" s="217"/>
      <c r="D106" s="218" t="s">
        <v>127</v>
      </c>
      <c r="E106" s="219" t="s">
        <v>19</v>
      </c>
      <c r="F106" s="220" t="s">
        <v>158</v>
      </c>
      <c r="G106" s="217"/>
      <c r="H106" s="221">
        <v>60</v>
      </c>
      <c r="I106" s="222"/>
      <c r="J106" s="217"/>
      <c r="K106" s="217"/>
      <c r="L106" s="223"/>
      <c r="M106" s="224"/>
      <c r="N106" s="225"/>
      <c r="O106" s="225"/>
      <c r="P106" s="225"/>
      <c r="Q106" s="225"/>
      <c r="R106" s="225"/>
      <c r="S106" s="225"/>
      <c r="T106" s="22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7" t="s">
        <v>127</v>
      </c>
      <c r="AU106" s="227" t="s">
        <v>87</v>
      </c>
      <c r="AV106" s="13" t="s">
        <v>87</v>
      </c>
      <c r="AW106" s="13" t="s">
        <v>37</v>
      </c>
      <c r="AX106" s="13" t="s">
        <v>84</v>
      </c>
      <c r="AY106" s="227" t="s">
        <v>116</v>
      </c>
    </row>
    <row r="107" s="2" customFormat="1" ht="16.5" customHeight="1">
      <c r="A107" s="36"/>
      <c r="B107" s="37"/>
      <c r="C107" s="228" t="s">
        <v>159</v>
      </c>
      <c r="D107" s="228" t="s">
        <v>160</v>
      </c>
      <c r="E107" s="229" t="s">
        <v>161</v>
      </c>
      <c r="F107" s="230" t="s">
        <v>162</v>
      </c>
      <c r="G107" s="231" t="s">
        <v>155</v>
      </c>
      <c r="H107" s="232">
        <v>30</v>
      </c>
      <c r="I107" s="233"/>
      <c r="J107" s="234">
        <f>ROUND(I107*H107,2)</f>
        <v>0</v>
      </c>
      <c r="K107" s="230" t="s">
        <v>19</v>
      </c>
      <c r="L107" s="235"/>
      <c r="M107" s="236" t="s">
        <v>19</v>
      </c>
      <c r="N107" s="237" t="s">
        <v>47</v>
      </c>
      <c r="O107" s="82"/>
      <c r="P107" s="207">
        <f>O107*H107</f>
        <v>0</v>
      </c>
      <c r="Q107" s="207">
        <v>0.13</v>
      </c>
      <c r="R107" s="207">
        <f>Q107*H107</f>
        <v>3.9000000000000004</v>
      </c>
      <c r="S107" s="207">
        <v>0</v>
      </c>
      <c r="T107" s="208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9" t="s">
        <v>163</v>
      </c>
      <c r="AT107" s="209" t="s">
        <v>160</v>
      </c>
      <c r="AU107" s="209" t="s">
        <v>87</v>
      </c>
      <c r="AY107" s="15" t="s">
        <v>116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5" t="s">
        <v>84</v>
      </c>
      <c r="BK107" s="210">
        <f>ROUND(I107*H107,2)</f>
        <v>0</v>
      </c>
      <c r="BL107" s="15" t="s">
        <v>123</v>
      </c>
      <c r="BM107" s="209" t="s">
        <v>164</v>
      </c>
    </row>
    <row r="108" s="2" customFormat="1" ht="37.8" customHeight="1">
      <c r="A108" s="36"/>
      <c r="B108" s="37"/>
      <c r="C108" s="198" t="s">
        <v>163</v>
      </c>
      <c r="D108" s="198" t="s">
        <v>118</v>
      </c>
      <c r="E108" s="199" t="s">
        <v>165</v>
      </c>
      <c r="F108" s="200" t="s">
        <v>166</v>
      </c>
      <c r="G108" s="201" t="s">
        <v>155</v>
      </c>
      <c r="H108" s="202">
        <v>1</v>
      </c>
      <c r="I108" s="203"/>
      <c r="J108" s="204">
        <f>ROUND(I108*H108,2)</f>
        <v>0</v>
      </c>
      <c r="K108" s="200" t="s">
        <v>19</v>
      </c>
      <c r="L108" s="42"/>
      <c r="M108" s="205" t="s">
        <v>19</v>
      </c>
      <c r="N108" s="206" t="s">
        <v>47</v>
      </c>
      <c r="O108" s="82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9" t="s">
        <v>123</v>
      </c>
      <c r="AT108" s="209" t="s">
        <v>118</v>
      </c>
      <c r="AU108" s="209" t="s">
        <v>87</v>
      </c>
      <c r="AY108" s="15" t="s">
        <v>116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5" t="s">
        <v>84</v>
      </c>
      <c r="BK108" s="210">
        <f>ROUND(I108*H108,2)</f>
        <v>0</v>
      </c>
      <c r="BL108" s="15" t="s">
        <v>123</v>
      </c>
      <c r="BM108" s="209" t="s">
        <v>167</v>
      </c>
    </row>
    <row r="109" s="13" customFormat="1">
      <c r="A109" s="13"/>
      <c r="B109" s="216"/>
      <c r="C109" s="217"/>
      <c r="D109" s="218" t="s">
        <v>127</v>
      </c>
      <c r="E109" s="219" t="s">
        <v>19</v>
      </c>
      <c r="F109" s="220" t="s">
        <v>168</v>
      </c>
      <c r="G109" s="217"/>
      <c r="H109" s="221">
        <v>1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127</v>
      </c>
      <c r="AU109" s="227" t="s">
        <v>87</v>
      </c>
      <c r="AV109" s="13" t="s">
        <v>87</v>
      </c>
      <c r="AW109" s="13" t="s">
        <v>37</v>
      </c>
      <c r="AX109" s="13" t="s">
        <v>84</v>
      </c>
      <c r="AY109" s="227" t="s">
        <v>116</v>
      </c>
    </row>
    <row r="110" s="2" customFormat="1" ht="37.8" customHeight="1">
      <c r="A110" s="36"/>
      <c r="B110" s="37"/>
      <c r="C110" s="198" t="s">
        <v>169</v>
      </c>
      <c r="D110" s="198" t="s">
        <v>118</v>
      </c>
      <c r="E110" s="199" t="s">
        <v>170</v>
      </c>
      <c r="F110" s="200" t="s">
        <v>171</v>
      </c>
      <c r="G110" s="201" t="s">
        <v>155</v>
      </c>
      <c r="H110" s="202">
        <v>1</v>
      </c>
      <c r="I110" s="203"/>
      <c r="J110" s="204">
        <f>ROUND(I110*H110,2)</f>
        <v>0</v>
      </c>
      <c r="K110" s="200" t="s">
        <v>19</v>
      </c>
      <c r="L110" s="42"/>
      <c r="M110" s="205" t="s">
        <v>19</v>
      </c>
      <c r="N110" s="206" t="s">
        <v>47</v>
      </c>
      <c r="O110" s="82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9" t="s">
        <v>123</v>
      </c>
      <c r="AT110" s="209" t="s">
        <v>118</v>
      </c>
      <c r="AU110" s="209" t="s">
        <v>87</v>
      </c>
      <c r="AY110" s="15" t="s">
        <v>116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5" t="s">
        <v>84</v>
      </c>
      <c r="BK110" s="210">
        <f>ROUND(I110*H110,2)</f>
        <v>0</v>
      </c>
      <c r="BL110" s="15" t="s">
        <v>123</v>
      </c>
      <c r="BM110" s="209" t="s">
        <v>172</v>
      </c>
    </row>
    <row r="111" s="13" customFormat="1">
      <c r="A111" s="13"/>
      <c r="B111" s="216"/>
      <c r="C111" s="217"/>
      <c r="D111" s="218" t="s">
        <v>127</v>
      </c>
      <c r="E111" s="219" t="s">
        <v>19</v>
      </c>
      <c r="F111" s="220" t="s">
        <v>168</v>
      </c>
      <c r="G111" s="217"/>
      <c r="H111" s="221">
        <v>1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7" t="s">
        <v>127</v>
      </c>
      <c r="AU111" s="227" t="s">
        <v>87</v>
      </c>
      <c r="AV111" s="13" t="s">
        <v>87</v>
      </c>
      <c r="AW111" s="13" t="s">
        <v>37</v>
      </c>
      <c r="AX111" s="13" t="s">
        <v>84</v>
      </c>
      <c r="AY111" s="227" t="s">
        <v>116</v>
      </c>
    </row>
    <row r="112" s="2" customFormat="1" ht="16.5" customHeight="1">
      <c r="A112" s="36"/>
      <c r="B112" s="37"/>
      <c r="C112" s="198" t="s">
        <v>173</v>
      </c>
      <c r="D112" s="198" t="s">
        <v>118</v>
      </c>
      <c r="E112" s="199" t="s">
        <v>174</v>
      </c>
      <c r="F112" s="200" t="s">
        <v>175</v>
      </c>
      <c r="G112" s="201" t="s">
        <v>176</v>
      </c>
      <c r="H112" s="202">
        <v>185</v>
      </c>
      <c r="I112" s="203"/>
      <c r="J112" s="204">
        <f>ROUND(I112*H112,2)</f>
        <v>0</v>
      </c>
      <c r="K112" s="200" t="s">
        <v>122</v>
      </c>
      <c r="L112" s="42"/>
      <c r="M112" s="205" t="s">
        <v>19</v>
      </c>
      <c r="N112" s="206" t="s">
        <v>47</v>
      </c>
      <c r="O112" s="82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9" t="s">
        <v>123</v>
      </c>
      <c r="AT112" s="209" t="s">
        <v>118</v>
      </c>
      <c r="AU112" s="209" t="s">
        <v>87</v>
      </c>
      <c r="AY112" s="15" t="s">
        <v>116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5" t="s">
        <v>84</v>
      </c>
      <c r="BK112" s="210">
        <f>ROUND(I112*H112,2)</f>
        <v>0</v>
      </c>
      <c r="BL112" s="15" t="s">
        <v>123</v>
      </c>
      <c r="BM112" s="209" t="s">
        <v>177</v>
      </c>
    </row>
    <row r="113" s="2" customFormat="1">
      <c r="A113" s="36"/>
      <c r="B113" s="37"/>
      <c r="C113" s="38"/>
      <c r="D113" s="211" t="s">
        <v>125</v>
      </c>
      <c r="E113" s="38"/>
      <c r="F113" s="212" t="s">
        <v>178</v>
      </c>
      <c r="G113" s="38"/>
      <c r="H113" s="38"/>
      <c r="I113" s="213"/>
      <c r="J113" s="38"/>
      <c r="K113" s="38"/>
      <c r="L113" s="42"/>
      <c r="M113" s="214"/>
      <c r="N113" s="215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125</v>
      </c>
      <c r="AU113" s="15" t="s">
        <v>87</v>
      </c>
    </row>
    <row r="114" s="13" customFormat="1">
      <c r="A114" s="13"/>
      <c r="B114" s="216"/>
      <c r="C114" s="217"/>
      <c r="D114" s="218" t="s">
        <v>127</v>
      </c>
      <c r="E114" s="219" t="s">
        <v>19</v>
      </c>
      <c r="F114" s="220" t="s">
        <v>179</v>
      </c>
      <c r="G114" s="217"/>
      <c r="H114" s="221">
        <v>185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7" t="s">
        <v>127</v>
      </c>
      <c r="AU114" s="227" t="s">
        <v>87</v>
      </c>
      <c r="AV114" s="13" t="s">
        <v>87</v>
      </c>
      <c r="AW114" s="13" t="s">
        <v>37</v>
      </c>
      <c r="AX114" s="13" t="s">
        <v>84</v>
      </c>
      <c r="AY114" s="227" t="s">
        <v>116</v>
      </c>
    </row>
    <row r="115" s="2" customFormat="1" ht="24.15" customHeight="1">
      <c r="A115" s="36"/>
      <c r="B115" s="37"/>
      <c r="C115" s="228" t="s">
        <v>180</v>
      </c>
      <c r="D115" s="228" t="s">
        <v>160</v>
      </c>
      <c r="E115" s="229" t="s">
        <v>181</v>
      </c>
      <c r="F115" s="230" t="s">
        <v>182</v>
      </c>
      <c r="G115" s="231" t="s">
        <v>176</v>
      </c>
      <c r="H115" s="232">
        <v>185</v>
      </c>
      <c r="I115" s="233"/>
      <c r="J115" s="234">
        <f>ROUND(I115*H115,2)</f>
        <v>0</v>
      </c>
      <c r="K115" s="230" t="s">
        <v>122</v>
      </c>
      <c r="L115" s="235"/>
      <c r="M115" s="236" t="s">
        <v>19</v>
      </c>
      <c r="N115" s="237" t="s">
        <v>47</v>
      </c>
      <c r="O115" s="82"/>
      <c r="P115" s="207">
        <f>O115*H115</f>
        <v>0</v>
      </c>
      <c r="Q115" s="207">
        <v>0.085000000000000006</v>
      </c>
      <c r="R115" s="207">
        <f>Q115*H115</f>
        <v>15.725000000000001</v>
      </c>
      <c r="S115" s="207">
        <v>0</v>
      </c>
      <c r="T115" s="208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9" t="s">
        <v>163</v>
      </c>
      <c r="AT115" s="209" t="s">
        <v>160</v>
      </c>
      <c r="AU115" s="209" t="s">
        <v>87</v>
      </c>
      <c r="AY115" s="15" t="s">
        <v>116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5" t="s">
        <v>84</v>
      </c>
      <c r="BK115" s="210">
        <f>ROUND(I115*H115,2)</f>
        <v>0</v>
      </c>
      <c r="BL115" s="15" t="s">
        <v>123</v>
      </c>
      <c r="BM115" s="209" t="s">
        <v>183</v>
      </c>
    </row>
    <row r="116" s="2" customFormat="1" ht="16.5" customHeight="1">
      <c r="A116" s="36"/>
      <c r="B116" s="37"/>
      <c r="C116" s="198" t="s">
        <v>184</v>
      </c>
      <c r="D116" s="198" t="s">
        <v>118</v>
      </c>
      <c r="E116" s="199" t="s">
        <v>185</v>
      </c>
      <c r="F116" s="200" t="s">
        <v>186</v>
      </c>
      <c r="G116" s="201" t="s">
        <v>176</v>
      </c>
      <c r="H116" s="202">
        <v>555</v>
      </c>
      <c r="I116" s="203"/>
      <c r="J116" s="204">
        <f>ROUND(I116*H116,2)</f>
        <v>0</v>
      </c>
      <c r="K116" s="200" t="s">
        <v>122</v>
      </c>
      <c r="L116" s="42"/>
      <c r="M116" s="205" t="s">
        <v>19</v>
      </c>
      <c r="N116" s="206" t="s">
        <v>47</v>
      </c>
      <c r="O116" s="82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9" t="s">
        <v>123</v>
      </c>
      <c r="AT116" s="209" t="s">
        <v>118</v>
      </c>
      <c r="AU116" s="209" t="s">
        <v>87</v>
      </c>
      <c r="AY116" s="15" t="s">
        <v>116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5" t="s">
        <v>84</v>
      </c>
      <c r="BK116" s="210">
        <f>ROUND(I116*H116,2)</f>
        <v>0</v>
      </c>
      <c r="BL116" s="15" t="s">
        <v>123</v>
      </c>
      <c r="BM116" s="209" t="s">
        <v>187</v>
      </c>
    </row>
    <row r="117" s="2" customFormat="1">
      <c r="A117" s="36"/>
      <c r="B117" s="37"/>
      <c r="C117" s="38"/>
      <c r="D117" s="211" t="s">
        <v>125</v>
      </c>
      <c r="E117" s="38"/>
      <c r="F117" s="212" t="s">
        <v>188</v>
      </c>
      <c r="G117" s="38"/>
      <c r="H117" s="38"/>
      <c r="I117" s="213"/>
      <c r="J117" s="38"/>
      <c r="K117" s="38"/>
      <c r="L117" s="42"/>
      <c r="M117" s="214"/>
      <c r="N117" s="215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125</v>
      </c>
      <c r="AU117" s="15" t="s">
        <v>87</v>
      </c>
    </row>
    <row r="118" s="13" customFormat="1">
      <c r="A118" s="13"/>
      <c r="B118" s="216"/>
      <c r="C118" s="217"/>
      <c r="D118" s="218" t="s">
        <v>127</v>
      </c>
      <c r="E118" s="219" t="s">
        <v>19</v>
      </c>
      <c r="F118" s="220" t="s">
        <v>189</v>
      </c>
      <c r="G118" s="217"/>
      <c r="H118" s="221">
        <v>555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7" t="s">
        <v>127</v>
      </c>
      <c r="AU118" s="227" t="s">
        <v>87</v>
      </c>
      <c r="AV118" s="13" t="s">
        <v>87</v>
      </c>
      <c r="AW118" s="13" t="s">
        <v>37</v>
      </c>
      <c r="AX118" s="13" t="s">
        <v>84</v>
      </c>
      <c r="AY118" s="227" t="s">
        <v>116</v>
      </c>
    </row>
    <row r="119" s="2" customFormat="1" ht="16.5" customHeight="1">
      <c r="A119" s="36"/>
      <c r="B119" s="37"/>
      <c r="C119" s="228" t="s">
        <v>190</v>
      </c>
      <c r="D119" s="228" t="s">
        <v>160</v>
      </c>
      <c r="E119" s="229" t="s">
        <v>191</v>
      </c>
      <c r="F119" s="230" t="s">
        <v>192</v>
      </c>
      <c r="G119" s="231" t="s">
        <v>176</v>
      </c>
      <c r="H119" s="232">
        <v>555</v>
      </c>
      <c r="I119" s="233"/>
      <c r="J119" s="234">
        <f>ROUND(I119*H119,2)</f>
        <v>0</v>
      </c>
      <c r="K119" s="230" t="s">
        <v>122</v>
      </c>
      <c r="L119" s="235"/>
      <c r="M119" s="236" t="s">
        <v>19</v>
      </c>
      <c r="N119" s="237" t="s">
        <v>47</v>
      </c>
      <c r="O119" s="82"/>
      <c r="P119" s="207">
        <f>O119*H119</f>
        <v>0</v>
      </c>
      <c r="Q119" s="207">
        <v>4.0000000000000003E-05</v>
      </c>
      <c r="R119" s="207">
        <f>Q119*H119</f>
        <v>0.022200000000000001</v>
      </c>
      <c r="S119" s="207">
        <v>0</v>
      </c>
      <c r="T119" s="20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9" t="s">
        <v>163</v>
      </c>
      <c r="AT119" s="209" t="s">
        <v>160</v>
      </c>
      <c r="AU119" s="209" t="s">
        <v>87</v>
      </c>
      <c r="AY119" s="15" t="s">
        <v>116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5" t="s">
        <v>84</v>
      </c>
      <c r="BK119" s="210">
        <f>ROUND(I119*H119,2)</f>
        <v>0</v>
      </c>
      <c r="BL119" s="15" t="s">
        <v>123</v>
      </c>
      <c r="BM119" s="209" t="s">
        <v>193</v>
      </c>
    </row>
    <row r="120" s="12" customFormat="1" ht="22.8" customHeight="1">
      <c r="A120" s="12"/>
      <c r="B120" s="182"/>
      <c r="C120" s="183"/>
      <c r="D120" s="184" t="s">
        <v>75</v>
      </c>
      <c r="E120" s="196" t="s">
        <v>169</v>
      </c>
      <c r="F120" s="196" t="s">
        <v>194</v>
      </c>
      <c r="G120" s="183"/>
      <c r="H120" s="183"/>
      <c r="I120" s="186"/>
      <c r="J120" s="197">
        <f>BK120</f>
        <v>0</v>
      </c>
      <c r="K120" s="183"/>
      <c r="L120" s="188"/>
      <c r="M120" s="189"/>
      <c r="N120" s="190"/>
      <c r="O120" s="190"/>
      <c r="P120" s="191">
        <f>SUM(P121:P126)</f>
        <v>0</v>
      </c>
      <c r="Q120" s="190"/>
      <c r="R120" s="191">
        <f>SUM(R121:R126)</f>
        <v>0</v>
      </c>
      <c r="S120" s="190"/>
      <c r="T120" s="192">
        <f>SUM(T121:T126)</f>
        <v>10.5388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3" t="s">
        <v>84</v>
      </c>
      <c r="AT120" s="194" t="s">
        <v>75</v>
      </c>
      <c r="AU120" s="194" t="s">
        <v>84</v>
      </c>
      <c r="AY120" s="193" t="s">
        <v>116</v>
      </c>
      <c r="BK120" s="195">
        <f>SUM(BK121:BK126)</f>
        <v>0</v>
      </c>
    </row>
    <row r="121" s="2" customFormat="1" ht="16.5" customHeight="1">
      <c r="A121" s="36"/>
      <c r="B121" s="37"/>
      <c r="C121" s="198" t="s">
        <v>195</v>
      </c>
      <c r="D121" s="198" t="s">
        <v>118</v>
      </c>
      <c r="E121" s="199" t="s">
        <v>196</v>
      </c>
      <c r="F121" s="200" t="s">
        <v>197</v>
      </c>
      <c r="G121" s="201" t="s">
        <v>155</v>
      </c>
      <c r="H121" s="202">
        <v>60</v>
      </c>
      <c r="I121" s="203"/>
      <c r="J121" s="204">
        <f>ROUND(I121*H121,2)</f>
        <v>0</v>
      </c>
      <c r="K121" s="200" t="s">
        <v>122</v>
      </c>
      <c r="L121" s="42"/>
      <c r="M121" s="205" t="s">
        <v>19</v>
      </c>
      <c r="N121" s="206" t="s">
        <v>47</v>
      </c>
      <c r="O121" s="82"/>
      <c r="P121" s="207">
        <f>O121*H121</f>
        <v>0</v>
      </c>
      <c r="Q121" s="207">
        <v>0</v>
      </c>
      <c r="R121" s="207">
        <f>Q121*H121</f>
        <v>0</v>
      </c>
      <c r="S121" s="207">
        <v>0.16800000000000001</v>
      </c>
      <c r="T121" s="208">
        <f>S121*H121</f>
        <v>10.08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9" t="s">
        <v>123</v>
      </c>
      <c r="AT121" s="209" t="s">
        <v>118</v>
      </c>
      <c r="AU121" s="209" t="s">
        <v>87</v>
      </c>
      <c r="AY121" s="15" t="s">
        <v>116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5" t="s">
        <v>84</v>
      </c>
      <c r="BK121" s="210">
        <f>ROUND(I121*H121,2)</f>
        <v>0</v>
      </c>
      <c r="BL121" s="15" t="s">
        <v>123</v>
      </c>
      <c r="BM121" s="209" t="s">
        <v>198</v>
      </c>
    </row>
    <row r="122" s="2" customFormat="1">
      <c r="A122" s="36"/>
      <c r="B122" s="37"/>
      <c r="C122" s="38"/>
      <c r="D122" s="211" t="s">
        <v>125</v>
      </c>
      <c r="E122" s="38"/>
      <c r="F122" s="212" t="s">
        <v>199</v>
      </c>
      <c r="G122" s="38"/>
      <c r="H122" s="38"/>
      <c r="I122" s="213"/>
      <c r="J122" s="38"/>
      <c r="K122" s="38"/>
      <c r="L122" s="42"/>
      <c r="M122" s="214"/>
      <c r="N122" s="215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125</v>
      </c>
      <c r="AU122" s="15" t="s">
        <v>87</v>
      </c>
    </row>
    <row r="123" s="13" customFormat="1">
      <c r="A123" s="13"/>
      <c r="B123" s="216"/>
      <c r="C123" s="217"/>
      <c r="D123" s="218" t="s">
        <v>127</v>
      </c>
      <c r="E123" s="219" t="s">
        <v>19</v>
      </c>
      <c r="F123" s="220" t="s">
        <v>158</v>
      </c>
      <c r="G123" s="217"/>
      <c r="H123" s="221">
        <v>60</v>
      </c>
      <c r="I123" s="222"/>
      <c r="J123" s="217"/>
      <c r="K123" s="217"/>
      <c r="L123" s="223"/>
      <c r="M123" s="224"/>
      <c r="N123" s="225"/>
      <c r="O123" s="225"/>
      <c r="P123" s="225"/>
      <c r="Q123" s="225"/>
      <c r="R123" s="225"/>
      <c r="S123" s="225"/>
      <c r="T123" s="2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7" t="s">
        <v>127</v>
      </c>
      <c r="AU123" s="227" t="s">
        <v>87</v>
      </c>
      <c r="AV123" s="13" t="s">
        <v>87</v>
      </c>
      <c r="AW123" s="13" t="s">
        <v>37</v>
      </c>
      <c r="AX123" s="13" t="s">
        <v>84</v>
      </c>
      <c r="AY123" s="227" t="s">
        <v>116</v>
      </c>
    </row>
    <row r="124" s="2" customFormat="1" ht="16.5" customHeight="1">
      <c r="A124" s="36"/>
      <c r="B124" s="37"/>
      <c r="C124" s="198" t="s">
        <v>8</v>
      </c>
      <c r="D124" s="198" t="s">
        <v>118</v>
      </c>
      <c r="E124" s="199" t="s">
        <v>200</v>
      </c>
      <c r="F124" s="200" t="s">
        <v>201</v>
      </c>
      <c r="G124" s="201" t="s">
        <v>176</v>
      </c>
      <c r="H124" s="202">
        <v>185</v>
      </c>
      <c r="I124" s="203"/>
      <c r="J124" s="204">
        <f>ROUND(I124*H124,2)</f>
        <v>0</v>
      </c>
      <c r="K124" s="200" t="s">
        <v>122</v>
      </c>
      <c r="L124" s="42"/>
      <c r="M124" s="205" t="s">
        <v>19</v>
      </c>
      <c r="N124" s="206" t="s">
        <v>47</v>
      </c>
      <c r="O124" s="82"/>
      <c r="P124" s="207">
        <f>O124*H124</f>
        <v>0</v>
      </c>
      <c r="Q124" s="207">
        <v>0</v>
      </c>
      <c r="R124" s="207">
        <f>Q124*H124</f>
        <v>0</v>
      </c>
      <c r="S124" s="207">
        <v>0.00248</v>
      </c>
      <c r="T124" s="208">
        <f>S124*H124</f>
        <v>0.45879999999999999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9" t="s">
        <v>123</v>
      </c>
      <c r="AT124" s="209" t="s">
        <v>118</v>
      </c>
      <c r="AU124" s="209" t="s">
        <v>87</v>
      </c>
      <c r="AY124" s="15" t="s">
        <v>116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5" t="s">
        <v>84</v>
      </c>
      <c r="BK124" s="210">
        <f>ROUND(I124*H124,2)</f>
        <v>0</v>
      </c>
      <c r="BL124" s="15" t="s">
        <v>123</v>
      </c>
      <c r="BM124" s="209" t="s">
        <v>202</v>
      </c>
    </row>
    <row r="125" s="2" customFormat="1">
      <c r="A125" s="36"/>
      <c r="B125" s="37"/>
      <c r="C125" s="38"/>
      <c r="D125" s="211" t="s">
        <v>125</v>
      </c>
      <c r="E125" s="38"/>
      <c r="F125" s="212" t="s">
        <v>203</v>
      </c>
      <c r="G125" s="38"/>
      <c r="H125" s="38"/>
      <c r="I125" s="213"/>
      <c r="J125" s="38"/>
      <c r="K125" s="38"/>
      <c r="L125" s="42"/>
      <c r="M125" s="214"/>
      <c r="N125" s="215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125</v>
      </c>
      <c r="AU125" s="15" t="s">
        <v>87</v>
      </c>
    </row>
    <row r="126" s="13" customFormat="1">
      <c r="A126" s="13"/>
      <c r="B126" s="216"/>
      <c r="C126" s="217"/>
      <c r="D126" s="218" t="s">
        <v>127</v>
      </c>
      <c r="E126" s="219" t="s">
        <v>19</v>
      </c>
      <c r="F126" s="220" t="s">
        <v>179</v>
      </c>
      <c r="G126" s="217"/>
      <c r="H126" s="221">
        <v>185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7" t="s">
        <v>127</v>
      </c>
      <c r="AU126" s="227" t="s">
        <v>87</v>
      </c>
      <c r="AV126" s="13" t="s">
        <v>87</v>
      </c>
      <c r="AW126" s="13" t="s">
        <v>37</v>
      </c>
      <c r="AX126" s="13" t="s">
        <v>84</v>
      </c>
      <c r="AY126" s="227" t="s">
        <v>116</v>
      </c>
    </row>
    <row r="127" s="12" customFormat="1" ht="22.8" customHeight="1">
      <c r="A127" s="12"/>
      <c r="B127" s="182"/>
      <c r="C127" s="183"/>
      <c r="D127" s="184" t="s">
        <v>75</v>
      </c>
      <c r="E127" s="196" t="s">
        <v>204</v>
      </c>
      <c r="F127" s="196" t="s">
        <v>205</v>
      </c>
      <c r="G127" s="183"/>
      <c r="H127" s="183"/>
      <c r="I127" s="186"/>
      <c r="J127" s="197">
        <f>BK127</f>
        <v>0</v>
      </c>
      <c r="K127" s="183"/>
      <c r="L127" s="188"/>
      <c r="M127" s="189"/>
      <c r="N127" s="190"/>
      <c r="O127" s="190"/>
      <c r="P127" s="191">
        <f>SUM(P128:P134)</f>
        <v>0</v>
      </c>
      <c r="Q127" s="190"/>
      <c r="R127" s="191">
        <f>SUM(R128:R134)</f>
        <v>0</v>
      </c>
      <c r="S127" s="190"/>
      <c r="T127" s="192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3" t="s">
        <v>84</v>
      </c>
      <c r="AT127" s="194" t="s">
        <v>75</v>
      </c>
      <c r="AU127" s="194" t="s">
        <v>84</v>
      </c>
      <c r="AY127" s="193" t="s">
        <v>116</v>
      </c>
      <c r="BK127" s="195">
        <f>SUM(BK128:BK134)</f>
        <v>0</v>
      </c>
    </row>
    <row r="128" s="2" customFormat="1" ht="21.75" customHeight="1">
      <c r="A128" s="36"/>
      <c r="B128" s="37"/>
      <c r="C128" s="198" t="s">
        <v>206</v>
      </c>
      <c r="D128" s="198" t="s">
        <v>118</v>
      </c>
      <c r="E128" s="199" t="s">
        <v>207</v>
      </c>
      <c r="F128" s="200" t="s">
        <v>208</v>
      </c>
      <c r="G128" s="201" t="s">
        <v>142</v>
      </c>
      <c r="H128" s="202">
        <v>10.539</v>
      </c>
      <c r="I128" s="203"/>
      <c r="J128" s="204">
        <f>ROUND(I128*H128,2)</f>
        <v>0</v>
      </c>
      <c r="K128" s="200" t="s">
        <v>122</v>
      </c>
      <c r="L128" s="42"/>
      <c r="M128" s="205" t="s">
        <v>19</v>
      </c>
      <c r="N128" s="206" t="s">
        <v>47</v>
      </c>
      <c r="O128" s="82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9" t="s">
        <v>123</v>
      </c>
      <c r="AT128" s="209" t="s">
        <v>118</v>
      </c>
      <c r="AU128" s="209" t="s">
        <v>87</v>
      </c>
      <c r="AY128" s="15" t="s">
        <v>116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5" t="s">
        <v>84</v>
      </c>
      <c r="BK128" s="210">
        <f>ROUND(I128*H128,2)</f>
        <v>0</v>
      </c>
      <c r="BL128" s="15" t="s">
        <v>123</v>
      </c>
      <c r="BM128" s="209" t="s">
        <v>209</v>
      </c>
    </row>
    <row r="129" s="2" customFormat="1">
      <c r="A129" s="36"/>
      <c r="B129" s="37"/>
      <c r="C129" s="38"/>
      <c r="D129" s="211" t="s">
        <v>125</v>
      </c>
      <c r="E129" s="38"/>
      <c r="F129" s="212" t="s">
        <v>210</v>
      </c>
      <c r="G129" s="38"/>
      <c r="H129" s="38"/>
      <c r="I129" s="213"/>
      <c r="J129" s="38"/>
      <c r="K129" s="38"/>
      <c r="L129" s="42"/>
      <c r="M129" s="214"/>
      <c r="N129" s="215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125</v>
      </c>
      <c r="AU129" s="15" t="s">
        <v>87</v>
      </c>
    </row>
    <row r="130" s="2" customFormat="1" ht="24.15" customHeight="1">
      <c r="A130" s="36"/>
      <c r="B130" s="37"/>
      <c r="C130" s="198" t="s">
        <v>211</v>
      </c>
      <c r="D130" s="198" t="s">
        <v>118</v>
      </c>
      <c r="E130" s="199" t="s">
        <v>212</v>
      </c>
      <c r="F130" s="200" t="s">
        <v>213</v>
      </c>
      <c r="G130" s="201" t="s">
        <v>142</v>
      </c>
      <c r="H130" s="202">
        <v>126.468</v>
      </c>
      <c r="I130" s="203"/>
      <c r="J130" s="204">
        <f>ROUND(I130*H130,2)</f>
        <v>0</v>
      </c>
      <c r="K130" s="200" t="s">
        <v>122</v>
      </c>
      <c r="L130" s="42"/>
      <c r="M130" s="205" t="s">
        <v>19</v>
      </c>
      <c r="N130" s="206" t="s">
        <v>47</v>
      </c>
      <c r="O130" s="82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9" t="s">
        <v>123</v>
      </c>
      <c r="AT130" s="209" t="s">
        <v>118</v>
      </c>
      <c r="AU130" s="209" t="s">
        <v>87</v>
      </c>
      <c r="AY130" s="15" t="s">
        <v>116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5" t="s">
        <v>84</v>
      </c>
      <c r="BK130" s="210">
        <f>ROUND(I130*H130,2)</f>
        <v>0</v>
      </c>
      <c r="BL130" s="15" t="s">
        <v>123</v>
      </c>
      <c r="BM130" s="209" t="s">
        <v>214</v>
      </c>
    </row>
    <row r="131" s="2" customFormat="1">
      <c r="A131" s="36"/>
      <c r="B131" s="37"/>
      <c r="C131" s="38"/>
      <c r="D131" s="211" t="s">
        <v>125</v>
      </c>
      <c r="E131" s="38"/>
      <c r="F131" s="212" t="s">
        <v>215</v>
      </c>
      <c r="G131" s="38"/>
      <c r="H131" s="38"/>
      <c r="I131" s="213"/>
      <c r="J131" s="38"/>
      <c r="K131" s="38"/>
      <c r="L131" s="42"/>
      <c r="M131" s="214"/>
      <c r="N131" s="215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125</v>
      </c>
      <c r="AU131" s="15" t="s">
        <v>87</v>
      </c>
    </row>
    <row r="132" s="13" customFormat="1">
      <c r="A132" s="13"/>
      <c r="B132" s="216"/>
      <c r="C132" s="217"/>
      <c r="D132" s="218" t="s">
        <v>127</v>
      </c>
      <c r="E132" s="219" t="s">
        <v>19</v>
      </c>
      <c r="F132" s="220" t="s">
        <v>216</v>
      </c>
      <c r="G132" s="217"/>
      <c r="H132" s="221">
        <v>126.468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127</v>
      </c>
      <c r="AU132" s="227" t="s">
        <v>87</v>
      </c>
      <c r="AV132" s="13" t="s">
        <v>87</v>
      </c>
      <c r="AW132" s="13" t="s">
        <v>37</v>
      </c>
      <c r="AX132" s="13" t="s">
        <v>84</v>
      </c>
      <c r="AY132" s="227" t="s">
        <v>116</v>
      </c>
    </row>
    <row r="133" s="2" customFormat="1" ht="24.15" customHeight="1">
      <c r="A133" s="36"/>
      <c r="B133" s="37"/>
      <c r="C133" s="198" t="s">
        <v>217</v>
      </c>
      <c r="D133" s="198" t="s">
        <v>118</v>
      </c>
      <c r="E133" s="199" t="s">
        <v>218</v>
      </c>
      <c r="F133" s="200" t="s">
        <v>219</v>
      </c>
      <c r="G133" s="201" t="s">
        <v>142</v>
      </c>
      <c r="H133" s="202">
        <v>10.539</v>
      </c>
      <c r="I133" s="203"/>
      <c r="J133" s="204">
        <f>ROUND(I133*H133,2)</f>
        <v>0</v>
      </c>
      <c r="K133" s="200" t="s">
        <v>122</v>
      </c>
      <c r="L133" s="42"/>
      <c r="M133" s="205" t="s">
        <v>19</v>
      </c>
      <c r="N133" s="206" t="s">
        <v>47</v>
      </c>
      <c r="O133" s="82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9" t="s">
        <v>123</v>
      </c>
      <c r="AT133" s="209" t="s">
        <v>118</v>
      </c>
      <c r="AU133" s="209" t="s">
        <v>87</v>
      </c>
      <c r="AY133" s="15" t="s">
        <v>116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5" t="s">
        <v>84</v>
      </c>
      <c r="BK133" s="210">
        <f>ROUND(I133*H133,2)</f>
        <v>0</v>
      </c>
      <c r="BL133" s="15" t="s">
        <v>123</v>
      </c>
      <c r="BM133" s="209" t="s">
        <v>220</v>
      </c>
    </row>
    <row r="134" s="2" customFormat="1">
      <c r="A134" s="36"/>
      <c r="B134" s="37"/>
      <c r="C134" s="38"/>
      <c r="D134" s="211" t="s">
        <v>125</v>
      </c>
      <c r="E134" s="38"/>
      <c r="F134" s="212" t="s">
        <v>221</v>
      </c>
      <c r="G134" s="38"/>
      <c r="H134" s="38"/>
      <c r="I134" s="213"/>
      <c r="J134" s="38"/>
      <c r="K134" s="38"/>
      <c r="L134" s="42"/>
      <c r="M134" s="214"/>
      <c r="N134" s="215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125</v>
      </c>
      <c r="AU134" s="15" t="s">
        <v>87</v>
      </c>
    </row>
    <row r="135" s="12" customFormat="1" ht="22.8" customHeight="1">
      <c r="A135" s="12"/>
      <c r="B135" s="182"/>
      <c r="C135" s="183"/>
      <c r="D135" s="184" t="s">
        <v>75</v>
      </c>
      <c r="E135" s="196" t="s">
        <v>222</v>
      </c>
      <c r="F135" s="196" t="s">
        <v>223</v>
      </c>
      <c r="G135" s="183"/>
      <c r="H135" s="183"/>
      <c r="I135" s="186"/>
      <c r="J135" s="197">
        <f>BK135</f>
        <v>0</v>
      </c>
      <c r="K135" s="183"/>
      <c r="L135" s="188"/>
      <c r="M135" s="189"/>
      <c r="N135" s="190"/>
      <c r="O135" s="190"/>
      <c r="P135" s="191">
        <f>SUM(P136:P137)</f>
        <v>0</v>
      </c>
      <c r="Q135" s="190"/>
      <c r="R135" s="191">
        <f>SUM(R136:R137)</f>
        <v>0</v>
      </c>
      <c r="S135" s="190"/>
      <c r="T135" s="19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3" t="s">
        <v>84</v>
      </c>
      <c r="AT135" s="194" t="s">
        <v>75</v>
      </c>
      <c r="AU135" s="194" t="s">
        <v>84</v>
      </c>
      <c r="AY135" s="193" t="s">
        <v>116</v>
      </c>
      <c r="BK135" s="195">
        <f>SUM(BK136:BK137)</f>
        <v>0</v>
      </c>
    </row>
    <row r="136" s="2" customFormat="1" ht="24.15" customHeight="1">
      <c r="A136" s="36"/>
      <c r="B136" s="37"/>
      <c r="C136" s="198" t="s">
        <v>224</v>
      </c>
      <c r="D136" s="198" t="s">
        <v>118</v>
      </c>
      <c r="E136" s="199" t="s">
        <v>225</v>
      </c>
      <c r="F136" s="200" t="s">
        <v>226</v>
      </c>
      <c r="G136" s="201" t="s">
        <v>142</v>
      </c>
      <c r="H136" s="202">
        <v>63.369</v>
      </c>
      <c r="I136" s="203"/>
      <c r="J136" s="204">
        <f>ROUND(I136*H136,2)</f>
        <v>0</v>
      </c>
      <c r="K136" s="200" t="s">
        <v>122</v>
      </c>
      <c r="L136" s="42"/>
      <c r="M136" s="205" t="s">
        <v>19</v>
      </c>
      <c r="N136" s="206" t="s">
        <v>47</v>
      </c>
      <c r="O136" s="82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9" t="s">
        <v>123</v>
      </c>
      <c r="AT136" s="209" t="s">
        <v>118</v>
      </c>
      <c r="AU136" s="209" t="s">
        <v>87</v>
      </c>
      <c r="AY136" s="15" t="s">
        <v>116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5" t="s">
        <v>84</v>
      </c>
      <c r="BK136" s="210">
        <f>ROUND(I136*H136,2)</f>
        <v>0</v>
      </c>
      <c r="BL136" s="15" t="s">
        <v>123</v>
      </c>
      <c r="BM136" s="209" t="s">
        <v>227</v>
      </c>
    </row>
    <row r="137" s="2" customFormat="1">
      <c r="A137" s="36"/>
      <c r="B137" s="37"/>
      <c r="C137" s="38"/>
      <c r="D137" s="211" t="s">
        <v>125</v>
      </c>
      <c r="E137" s="38"/>
      <c r="F137" s="212" t="s">
        <v>228</v>
      </c>
      <c r="G137" s="38"/>
      <c r="H137" s="38"/>
      <c r="I137" s="213"/>
      <c r="J137" s="38"/>
      <c r="K137" s="38"/>
      <c r="L137" s="42"/>
      <c r="M137" s="238"/>
      <c r="N137" s="239"/>
      <c r="O137" s="240"/>
      <c r="P137" s="240"/>
      <c r="Q137" s="240"/>
      <c r="R137" s="240"/>
      <c r="S137" s="240"/>
      <c r="T137" s="241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125</v>
      </c>
      <c r="AU137" s="15" t="s">
        <v>87</v>
      </c>
    </row>
    <row r="138" s="2" customFormat="1" ht="6.96" customHeight="1">
      <c r="A138" s="36"/>
      <c r="B138" s="57"/>
      <c r="C138" s="58"/>
      <c r="D138" s="58"/>
      <c r="E138" s="58"/>
      <c r="F138" s="58"/>
      <c r="G138" s="58"/>
      <c r="H138" s="58"/>
      <c r="I138" s="58"/>
      <c r="J138" s="58"/>
      <c r="K138" s="58"/>
      <c r="L138" s="42"/>
      <c r="M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</sheetData>
  <sheetProtection sheet="1" autoFilter="0" formatColumns="0" formatRows="0" objects="1" scenarios="1" spinCount="100000" saltValue="rtFr3K5gLi3jwcPWMP5Aqk6iNzqFn0EzIphDJlxljYoK1hK/0QdvNUcu+hs8nQJEYxO8ZKkjzqPBma6DLfd0Sg==" hashValue="r7FwhPQRlQ5O7K36zruC2pWpWblrfMFFn2cUopImpn3RWzfVoG8i8Os9ssRXF+q2wCHqSR/3zQNOpS3PspmRyQ==" algorithmName="SHA-512" password="CC35"/>
  <autoFilter ref="C84:K13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133251101"/>
    <hyperlink ref="F92" r:id="rId2" display="https://podminky.urs.cz/item/CS_URS_2022_02/162751117"/>
    <hyperlink ref="F95" r:id="rId3" display="https://podminky.urs.cz/item/CS_URS_2022_02/162751119"/>
    <hyperlink ref="F98" r:id="rId4" display="https://podminky.urs.cz/item/CS_URS_2022_02/171201231"/>
    <hyperlink ref="F101" r:id="rId5" display="https://podminky.urs.cz/item/CS_URS_2022_02/171251201"/>
    <hyperlink ref="F105" r:id="rId6" display="https://podminky.urs.cz/item/CS_URS_2022_02/338121127"/>
    <hyperlink ref="F113" r:id="rId7" display="https://podminky.urs.cz/item/CS_URS_2022_02/348401153"/>
    <hyperlink ref="F117" r:id="rId8" display="https://podminky.urs.cz/item/CS_URS_2022_02/348401350"/>
    <hyperlink ref="F122" r:id="rId9" display="https://podminky.urs.cz/item/CS_URS_2022_02/966052121"/>
    <hyperlink ref="F125" r:id="rId10" display="https://podminky.urs.cz/item/CS_URS_2022_02/966071822"/>
    <hyperlink ref="F129" r:id="rId11" display="https://podminky.urs.cz/item/CS_URS_2022_02/997013501"/>
    <hyperlink ref="F131" r:id="rId12" display="https://podminky.urs.cz/item/CS_URS_2022_02/997013509"/>
    <hyperlink ref="F134" r:id="rId13" display="https://podminky.urs.cz/item/CS_URS_2022_02/997013861"/>
    <hyperlink ref="F137" r:id="rId14" display="https://podminky.urs.cz/item/CS_URS_2022_02/9982321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Šmejdířová</dc:creator>
  <cp:lastModifiedBy>Miroslava Šmejdířová</cp:lastModifiedBy>
  <dcterms:created xsi:type="dcterms:W3CDTF">2022-09-01T10:05:11Z</dcterms:created>
  <dcterms:modified xsi:type="dcterms:W3CDTF">2022-09-01T10:05:12Z</dcterms:modified>
</cp:coreProperties>
</file>